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31" windowWidth="10890" windowHeight="9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<sst xmlns="http://schemas.openxmlformats.org/spreadsheetml/2006/main" count="83" uniqueCount="74">
  <si>
    <t>Eléments comptabilisés</t>
  </si>
  <si>
    <t>Ancienneté de service</t>
  </si>
  <si>
    <t>7 pts par échelon</t>
  </si>
  <si>
    <t>hors classe</t>
  </si>
  <si>
    <t>49 pts + 7 pts/échelon hors classe</t>
  </si>
  <si>
    <t>classe exceptionnelle</t>
  </si>
  <si>
    <t>77 points + 7 points/échelon classe exceptionnelle (plafonnés à 98 pts)</t>
  </si>
  <si>
    <t>Ancienneté de poste</t>
  </si>
  <si>
    <t>titulaire sur poste</t>
  </si>
  <si>
    <t>10 pts/an + 25 pts par tranche de 4 ans</t>
  </si>
  <si>
    <t>Stagiaire ex-titulaire d'un corps géré par le service des personnels enseignants</t>
  </si>
  <si>
    <t>Stagiaire autres situations qui effectuent leur stage dans le 2nd degré</t>
  </si>
  <si>
    <t>100 pts</t>
  </si>
  <si>
    <t>50 points sur le vœu 1 (possible 1 seule fois en 3 ans)</t>
  </si>
  <si>
    <t>Stagiaire candidat 1ère affectation</t>
  </si>
  <si>
    <t>+ 0,1 pt pour le vœu "académie de stage"</t>
  </si>
  <si>
    <t>Stagiaire ex-titulaire (ailleurs que dans l'Education nationale)</t>
  </si>
  <si>
    <t>Sportif de haut niveau affecté en ATP</t>
  </si>
  <si>
    <t>50 pts/an plafonnés à 4 ans</t>
  </si>
  <si>
    <t>Travailleur handicapé</t>
  </si>
  <si>
    <t>TZR muté à compter du 1er septembre 2006 sur un poste fixe obtenu par "vœu bonifié"</t>
  </si>
  <si>
    <t>100 pts au bout de 5 ans</t>
  </si>
  <si>
    <t>Réintégration après une affectation dans un emploi fonctionnel ou un établissement privé sous contrat ou un établissement du Supérieur</t>
  </si>
  <si>
    <t>1000 pts sur l'académie d'origine</t>
  </si>
  <si>
    <t>Premier vœu préférentiel</t>
  </si>
  <si>
    <t>Dès la deuxième demande consécutive en vœu 1 (non cumulable avec les bonifications familiales)</t>
  </si>
  <si>
    <t>20 pts/an</t>
  </si>
  <si>
    <t>300 pts</t>
  </si>
  <si>
    <t>1,2,3,4 ans</t>
  </si>
  <si>
    <t>60 pts/an</t>
  </si>
  <si>
    <t>7 ans</t>
  </si>
  <si>
    <t>350 pts</t>
  </si>
  <si>
    <t>1000 pts</t>
  </si>
  <si>
    <t>Corse en vœu unique</t>
  </si>
  <si>
    <t>1ère demande</t>
  </si>
  <si>
    <t>600 pts</t>
  </si>
  <si>
    <t>2ème demande consécutive</t>
  </si>
  <si>
    <t>800 pts</t>
  </si>
  <si>
    <t>3ème demande consécutive au moins</t>
  </si>
  <si>
    <t>Stagiaire ex-contractuel (CPE, COP, enseignant 2nd degré de l'EN); Mage ou MI-Se et AED pour les concours CPE en Corse</t>
  </si>
  <si>
    <t>100 pts par enfant</t>
  </si>
  <si>
    <t>Rapprochement de la résidence de l'enfant</t>
  </si>
  <si>
    <t>150 pts (forfait)</t>
  </si>
  <si>
    <t>80 pts (forfait)</t>
  </si>
  <si>
    <t>Séparation : pour le calcul des points consulter le tableau ci-dessous</t>
  </si>
  <si>
    <t>Points</t>
  </si>
  <si>
    <t>TOTAL</t>
  </si>
  <si>
    <t>1000 pts pour l'académie sollicitée</t>
  </si>
  <si>
    <t>échelon ou nbre d'années ou 1 si vous êtes concerné</t>
  </si>
  <si>
    <t>Total</t>
  </si>
  <si>
    <t>classe normale au 31/08/2013 ou 01/09/2013 si reclassement</t>
  </si>
  <si>
    <r>
      <t xml:space="preserve">Rapprochement de conjoint </t>
    </r>
    <r>
      <rPr>
        <i/>
        <sz val="9"/>
        <color indexed="8"/>
        <rFont val="Arial Narrow"/>
        <family val="2"/>
      </rPr>
      <t>( bonification non cumulable avec celle liée au rapprochement sur la résidence de l'enfant ou mutation simultanée</t>
    </r>
    <r>
      <rPr>
        <sz val="10"/>
        <color indexed="8"/>
        <rFont val="Arial Narrow"/>
        <family val="2"/>
      </rPr>
      <t>)</t>
    </r>
  </si>
  <si>
    <r>
      <t xml:space="preserve">Enfants si RC </t>
    </r>
    <r>
      <rPr>
        <i/>
        <sz val="10"/>
        <color indexed="8"/>
        <rFont val="Arial Narrow"/>
        <family val="2"/>
      </rPr>
      <t>(les enfants à naître sont pris en compte  sur  certificat de grossesse délivré au plus tard le 01/01/2014 et déclaration de reconnaissance anticipée)</t>
    </r>
  </si>
  <si>
    <r>
      <t xml:space="preserve">Mutation simultanée entre conjoints (soumis à condition de vœu) </t>
    </r>
    <r>
      <rPr>
        <i/>
        <sz val="10"/>
        <color indexed="8"/>
        <rFont val="Arial Narrow"/>
        <family val="2"/>
      </rPr>
      <t>(vœux identiques et formulés dans le même ordre/ bonification non cumulable avec celle liée au rapprochement de conjoint ou au rapprochement sur la résidence de l'enfant )</t>
    </r>
  </si>
  <si>
    <r>
      <rPr>
        <sz val="10"/>
        <color indexed="8"/>
        <rFont val="Arial Narrow"/>
        <family val="2"/>
      </rPr>
      <t xml:space="preserve">200 pts </t>
    </r>
    <r>
      <rPr>
        <sz val="8"/>
        <color indexed="8"/>
        <rFont val="Arial Narrow"/>
        <family val="2"/>
      </rPr>
      <t>supplémentaires si les deux conjoints ont leur résidence professionnelle dans deux académies non limitrophes</t>
    </r>
  </si>
  <si>
    <r>
      <rPr>
        <sz val="10"/>
        <color indexed="8"/>
        <rFont val="Arial Narrow"/>
        <family val="2"/>
      </rPr>
      <t>150,2 pts</t>
    </r>
    <r>
      <rPr>
        <sz val="8"/>
        <color indexed="8"/>
        <rFont val="Arial Narrow"/>
        <family val="2"/>
      </rPr>
      <t xml:space="preserve"> sur l'académie du conjoint (résidence professionnelle ou privée) placée en vœu 1 et les académies limitrophes</t>
    </r>
  </si>
  <si>
    <t>10pts</t>
  </si>
  <si>
    <t>100pts pour les autres académies</t>
  </si>
  <si>
    <t>5eme échelon</t>
  </si>
  <si>
    <t>115 pts</t>
  </si>
  <si>
    <t>à partir du 6eme échelon</t>
  </si>
  <si>
    <t>130 pts</t>
  </si>
  <si>
    <r>
      <rPr>
        <sz val="10"/>
        <rFont val="Arial Narrow"/>
        <family val="2"/>
      </rPr>
      <t>Stagiaire ex-contractuel (CPE, COP, enseignant 2nd degré de l'EN); Mage ou MI-Se et AED pour les concours CPE</t>
    </r>
    <r>
      <rPr>
        <i/>
        <sz val="10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jusqu'au 4eme échelon</t>
    </r>
  </si>
  <si>
    <t>Situation individuelle STAGIARES</t>
  </si>
  <si>
    <t>Autres situations individuelles</t>
  </si>
  <si>
    <t>Sortie Education Prioritaire</t>
  </si>
  <si>
    <t>ZEP APV et ASA et REP+ ( consulter la liste des établissements concernés sur notre site)</t>
  </si>
  <si>
    <t>ZEP et ECLAIR APV mais sans ASA ( consulter la liste des établissements concernés sur notre site)</t>
  </si>
  <si>
    <t xml:space="preserve">5 ans ou 6ans </t>
  </si>
  <si>
    <t>8 ans et +</t>
  </si>
  <si>
    <t>400pts</t>
  </si>
  <si>
    <r>
      <rPr>
        <b/>
        <sz val="10"/>
        <color indexed="8"/>
        <rFont val="Arial Narrow"/>
        <family val="2"/>
      </rPr>
      <t>320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pts</t>
    </r>
  </si>
  <si>
    <t>Situation familiale</t>
  </si>
  <si>
    <t>Calcul barème MUTATIONS INTER ACADEMIQUES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</si>
</sst>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name val="Calibri"/>
      <family val="2"/>
    </font>
    <font>
      <sz val="18"/>
      <color indexed="8"/>
      <name val="Arial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 Narrow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/>
      <right style="hair"/>
      <top/>
      <bottom/>
    </border>
    <border>
      <left style="thin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hair"/>
      <top style="thin"/>
      <bottom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1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vertical="center" wrapText="1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51" fillId="0" borderId="21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>
      <alignment horizontal="right" vertical="center" wrapText="1"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34" xfId="0" applyFont="1" applyBorder="1" applyAlignment="1">
      <alignment vertical="center"/>
    </xf>
    <xf numFmtId="0" fontId="10" fillId="0" borderId="19" xfId="0" applyFont="1" applyBorder="1" applyAlignment="1">
      <alignment horizontal="right" vertical="center" wrapText="1"/>
    </xf>
    <xf numFmtId="0" fontId="12" fillId="0" borderId="3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0" fillId="0" borderId="36" xfId="0" applyBorder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3</xdr:col>
      <xdr:colOff>657225</xdr:colOff>
      <xdr:row>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619875" y="2171700"/>
          <a:ext cx="6477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9525</xdr:colOff>
      <xdr:row>7</xdr:row>
      <xdr:rowOff>19050</xdr:rowOff>
    </xdr:from>
    <xdr:to>
      <xdr:col>3</xdr:col>
      <xdr:colOff>657225</xdr:colOff>
      <xdr:row>7</xdr:row>
      <xdr:rowOff>152400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6619875" y="2552700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28575</xdr:colOff>
      <xdr:row>10</xdr:row>
      <xdr:rowOff>28575</xdr:rowOff>
    </xdr:from>
    <xdr:to>
      <xdr:col>4</xdr:col>
      <xdr:colOff>0</xdr:colOff>
      <xdr:row>10</xdr:row>
      <xdr:rowOff>161925</xdr:rowOff>
    </xdr:to>
    <xdr:sp>
      <xdr:nvSpPr>
        <xdr:cNvPr id="3" name="ZoneTexte 5"/>
        <xdr:cNvSpPr txBox="1">
          <a:spLocks noChangeArrowheads="1"/>
        </xdr:cNvSpPr>
      </xdr:nvSpPr>
      <xdr:spPr>
        <a:xfrm>
          <a:off x="6638925" y="3771900"/>
          <a:ext cx="657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9525</xdr:colOff>
      <xdr:row>11</xdr:row>
      <xdr:rowOff>38100</xdr:rowOff>
    </xdr:from>
    <xdr:to>
      <xdr:col>3</xdr:col>
      <xdr:colOff>657225</xdr:colOff>
      <xdr:row>11</xdr:row>
      <xdr:rowOff>171450</xdr:rowOff>
    </xdr:to>
    <xdr:sp>
      <xdr:nvSpPr>
        <xdr:cNvPr id="4" name="ZoneTexte 6"/>
        <xdr:cNvSpPr txBox="1">
          <a:spLocks noChangeArrowheads="1"/>
        </xdr:cNvSpPr>
      </xdr:nvSpPr>
      <xdr:spPr>
        <a:xfrm>
          <a:off x="6619875" y="4152900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12</xdr:row>
      <xdr:rowOff>9525</xdr:rowOff>
    </xdr:from>
    <xdr:to>
      <xdr:col>3</xdr:col>
      <xdr:colOff>666750</xdr:colOff>
      <xdr:row>12</xdr:row>
      <xdr:rowOff>142875</xdr:rowOff>
    </xdr:to>
    <xdr:sp>
      <xdr:nvSpPr>
        <xdr:cNvPr id="5" name="ZoneTexte 7"/>
        <xdr:cNvSpPr txBox="1">
          <a:spLocks noChangeArrowheads="1"/>
        </xdr:cNvSpPr>
      </xdr:nvSpPr>
      <xdr:spPr>
        <a:xfrm>
          <a:off x="6629400" y="4429125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28575</xdr:colOff>
      <xdr:row>30</xdr:row>
      <xdr:rowOff>9525</xdr:rowOff>
    </xdr:from>
    <xdr:to>
      <xdr:col>3</xdr:col>
      <xdr:colOff>676275</xdr:colOff>
      <xdr:row>30</xdr:row>
      <xdr:rowOff>142875</xdr:rowOff>
    </xdr:to>
    <xdr:sp>
      <xdr:nvSpPr>
        <xdr:cNvPr id="6" name="ZoneTexte 9"/>
        <xdr:cNvSpPr txBox="1">
          <a:spLocks noChangeArrowheads="1"/>
        </xdr:cNvSpPr>
      </xdr:nvSpPr>
      <xdr:spPr>
        <a:xfrm>
          <a:off x="6638925" y="10106025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14</xdr:row>
      <xdr:rowOff>9525</xdr:rowOff>
    </xdr:from>
    <xdr:to>
      <xdr:col>3</xdr:col>
      <xdr:colOff>676275</xdr:colOff>
      <xdr:row>14</xdr:row>
      <xdr:rowOff>152400</xdr:rowOff>
    </xdr:to>
    <xdr:sp>
      <xdr:nvSpPr>
        <xdr:cNvPr id="7" name="ZoneTexte 10"/>
        <xdr:cNvSpPr txBox="1">
          <a:spLocks noChangeArrowheads="1"/>
        </xdr:cNvSpPr>
      </xdr:nvSpPr>
      <xdr:spPr>
        <a:xfrm>
          <a:off x="6629400" y="5038725"/>
          <a:ext cx="657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17</xdr:row>
      <xdr:rowOff>38100</xdr:rowOff>
    </xdr:from>
    <xdr:to>
      <xdr:col>3</xdr:col>
      <xdr:colOff>676275</xdr:colOff>
      <xdr:row>17</xdr:row>
      <xdr:rowOff>171450</xdr:rowOff>
    </xdr:to>
    <xdr:sp>
      <xdr:nvSpPr>
        <xdr:cNvPr id="8" name="ZoneTexte 11"/>
        <xdr:cNvSpPr txBox="1">
          <a:spLocks noChangeArrowheads="1"/>
        </xdr:cNvSpPr>
      </xdr:nvSpPr>
      <xdr:spPr>
        <a:xfrm>
          <a:off x="6629400" y="5972175"/>
          <a:ext cx="657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31</xdr:row>
      <xdr:rowOff>9525</xdr:rowOff>
    </xdr:from>
    <xdr:to>
      <xdr:col>3</xdr:col>
      <xdr:colOff>666750</xdr:colOff>
      <xdr:row>31</xdr:row>
      <xdr:rowOff>161925</xdr:rowOff>
    </xdr:to>
    <xdr:sp>
      <xdr:nvSpPr>
        <xdr:cNvPr id="9" name="ZoneTexte 13"/>
        <xdr:cNvSpPr txBox="1">
          <a:spLocks noChangeArrowheads="1"/>
        </xdr:cNvSpPr>
      </xdr:nvSpPr>
      <xdr:spPr>
        <a:xfrm>
          <a:off x="6629400" y="10448925"/>
          <a:ext cx="647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32</xdr:row>
      <xdr:rowOff>9525</xdr:rowOff>
    </xdr:from>
    <xdr:to>
      <xdr:col>3</xdr:col>
      <xdr:colOff>676275</xdr:colOff>
      <xdr:row>32</xdr:row>
      <xdr:rowOff>161925</xdr:rowOff>
    </xdr:to>
    <xdr:sp>
      <xdr:nvSpPr>
        <xdr:cNvPr id="10" name="ZoneTexte 14"/>
        <xdr:cNvSpPr txBox="1">
          <a:spLocks noChangeArrowheads="1"/>
        </xdr:cNvSpPr>
      </xdr:nvSpPr>
      <xdr:spPr>
        <a:xfrm>
          <a:off x="6629400" y="10734675"/>
          <a:ext cx="6572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676275</xdr:colOff>
      <xdr:row>33</xdr:row>
      <xdr:rowOff>200025</xdr:rowOff>
    </xdr:to>
    <xdr:sp>
      <xdr:nvSpPr>
        <xdr:cNvPr id="11" name="ZoneTexte 15"/>
        <xdr:cNvSpPr txBox="1">
          <a:spLocks noChangeArrowheads="1"/>
        </xdr:cNvSpPr>
      </xdr:nvSpPr>
      <xdr:spPr>
        <a:xfrm>
          <a:off x="6629400" y="11001375"/>
          <a:ext cx="657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34</xdr:row>
      <xdr:rowOff>28575</xdr:rowOff>
    </xdr:from>
    <xdr:to>
      <xdr:col>3</xdr:col>
      <xdr:colOff>666750</xdr:colOff>
      <xdr:row>34</xdr:row>
      <xdr:rowOff>104775</xdr:rowOff>
    </xdr:to>
    <xdr:sp>
      <xdr:nvSpPr>
        <xdr:cNvPr id="12" name="ZoneTexte 16"/>
        <xdr:cNvSpPr txBox="1">
          <a:spLocks noChangeArrowheads="1"/>
        </xdr:cNvSpPr>
      </xdr:nvSpPr>
      <xdr:spPr>
        <a:xfrm>
          <a:off x="6629400" y="11515725"/>
          <a:ext cx="647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9525</xdr:colOff>
      <xdr:row>36</xdr:row>
      <xdr:rowOff>28575</xdr:rowOff>
    </xdr:from>
    <xdr:to>
      <xdr:col>3</xdr:col>
      <xdr:colOff>657225</xdr:colOff>
      <xdr:row>36</xdr:row>
      <xdr:rowOff>161925</xdr:rowOff>
    </xdr:to>
    <xdr:sp>
      <xdr:nvSpPr>
        <xdr:cNvPr id="13" name="ZoneTexte 17"/>
        <xdr:cNvSpPr txBox="1">
          <a:spLocks noChangeArrowheads="1"/>
        </xdr:cNvSpPr>
      </xdr:nvSpPr>
      <xdr:spPr>
        <a:xfrm>
          <a:off x="6619875" y="12934950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3</xdr:col>
      <xdr:colOff>657225</xdr:colOff>
      <xdr:row>37</xdr:row>
      <xdr:rowOff>152400</xdr:rowOff>
    </xdr:to>
    <xdr:sp>
      <xdr:nvSpPr>
        <xdr:cNvPr id="14" name="ZoneTexte 18"/>
        <xdr:cNvSpPr txBox="1">
          <a:spLocks noChangeArrowheads="1"/>
        </xdr:cNvSpPr>
      </xdr:nvSpPr>
      <xdr:spPr>
        <a:xfrm>
          <a:off x="6619875" y="13220700"/>
          <a:ext cx="6477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39</xdr:row>
      <xdr:rowOff>28575</xdr:rowOff>
    </xdr:from>
    <xdr:to>
      <xdr:col>3</xdr:col>
      <xdr:colOff>666750</xdr:colOff>
      <xdr:row>39</xdr:row>
      <xdr:rowOff>152400</xdr:rowOff>
    </xdr:to>
    <xdr:sp>
      <xdr:nvSpPr>
        <xdr:cNvPr id="15" name="ZoneTexte 21"/>
        <xdr:cNvSpPr txBox="1">
          <a:spLocks noChangeArrowheads="1"/>
        </xdr:cNvSpPr>
      </xdr:nvSpPr>
      <xdr:spPr>
        <a:xfrm>
          <a:off x="6629400" y="13830300"/>
          <a:ext cx="6477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28575</xdr:colOff>
      <xdr:row>38</xdr:row>
      <xdr:rowOff>19050</xdr:rowOff>
    </xdr:from>
    <xdr:to>
      <xdr:col>3</xdr:col>
      <xdr:colOff>666750</xdr:colOff>
      <xdr:row>38</xdr:row>
      <xdr:rowOff>152400</xdr:rowOff>
    </xdr:to>
    <xdr:sp>
      <xdr:nvSpPr>
        <xdr:cNvPr id="16" name="ZoneTexte 18"/>
        <xdr:cNvSpPr txBox="1">
          <a:spLocks noChangeArrowheads="1"/>
        </xdr:cNvSpPr>
      </xdr:nvSpPr>
      <xdr:spPr>
        <a:xfrm>
          <a:off x="6638925" y="13535025"/>
          <a:ext cx="638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inscrire nbre pts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161925</xdr:rowOff>
    </xdr:from>
    <xdr:to>
      <xdr:col>0</xdr:col>
      <xdr:colOff>1447800</xdr:colOff>
      <xdr:row>1</xdr:row>
      <xdr:rowOff>600075</xdr:rowOff>
    </xdr:to>
    <xdr:pic>
      <xdr:nvPicPr>
        <xdr:cNvPr id="17" name="Picture 20" descr="se_so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61925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35</xdr:row>
      <xdr:rowOff>9525</xdr:rowOff>
    </xdr:from>
    <xdr:to>
      <xdr:col>3</xdr:col>
      <xdr:colOff>666750</xdr:colOff>
      <xdr:row>35</xdr:row>
      <xdr:rowOff>152400</xdr:rowOff>
    </xdr:to>
    <xdr:sp>
      <xdr:nvSpPr>
        <xdr:cNvPr id="18" name="ZoneTexte 13"/>
        <xdr:cNvSpPr txBox="1">
          <a:spLocks noChangeArrowheads="1"/>
        </xdr:cNvSpPr>
      </xdr:nvSpPr>
      <xdr:spPr>
        <a:xfrm>
          <a:off x="6629400" y="11991975"/>
          <a:ext cx="6477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0</xdr:colOff>
      <xdr:row>15</xdr:row>
      <xdr:rowOff>152400</xdr:rowOff>
    </xdr:to>
    <xdr:sp>
      <xdr:nvSpPr>
        <xdr:cNvPr id="19" name="ZoneTexte 10"/>
        <xdr:cNvSpPr txBox="1">
          <a:spLocks noChangeArrowheads="1"/>
        </xdr:cNvSpPr>
      </xdr:nvSpPr>
      <xdr:spPr>
        <a:xfrm>
          <a:off x="6629400" y="5286375"/>
          <a:ext cx="666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3</xdr:col>
      <xdr:colOff>657225</xdr:colOff>
      <xdr:row>8</xdr:row>
      <xdr:rowOff>152400</xdr:rowOff>
    </xdr:to>
    <xdr:sp>
      <xdr:nvSpPr>
        <xdr:cNvPr id="20" name="ZoneTexte 3"/>
        <xdr:cNvSpPr txBox="1">
          <a:spLocks noChangeArrowheads="1"/>
        </xdr:cNvSpPr>
      </xdr:nvSpPr>
      <xdr:spPr>
        <a:xfrm>
          <a:off x="6619875" y="3152775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9525</xdr:colOff>
      <xdr:row>9</xdr:row>
      <xdr:rowOff>19050</xdr:rowOff>
    </xdr:from>
    <xdr:to>
      <xdr:col>3</xdr:col>
      <xdr:colOff>657225</xdr:colOff>
      <xdr:row>9</xdr:row>
      <xdr:rowOff>152400</xdr:rowOff>
    </xdr:to>
    <xdr:sp>
      <xdr:nvSpPr>
        <xdr:cNvPr id="21" name="ZoneTexte 3"/>
        <xdr:cNvSpPr txBox="1">
          <a:spLocks noChangeArrowheads="1"/>
        </xdr:cNvSpPr>
      </xdr:nvSpPr>
      <xdr:spPr>
        <a:xfrm>
          <a:off x="6619875" y="3457575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2</xdr:col>
      <xdr:colOff>1619250</xdr:colOff>
      <xdr:row>21</xdr:row>
      <xdr:rowOff>0</xdr:rowOff>
    </xdr:from>
    <xdr:to>
      <xdr:col>3</xdr:col>
      <xdr:colOff>647700</xdr:colOff>
      <xdr:row>21</xdr:row>
      <xdr:rowOff>133350</xdr:rowOff>
    </xdr:to>
    <xdr:sp>
      <xdr:nvSpPr>
        <xdr:cNvPr id="22" name="ZoneTexte 11"/>
        <xdr:cNvSpPr txBox="1">
          <a:spLocks noChangeArrowheads="1"/>
        </xdr:cNvSpPr>
      </xdr:nvSpPr>
      <xdr:spPr>
        <a:xfrm>
          <a:off x="6600825" y="7096125"/>
          <a:ext cx="657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2</xdr:col>
      <xdr:colOff>1619250</xdr:colOff>
      <xdr:row>21</xdr:row>
      <xdr:rowOff>304800</xdr:rowOff>
    </xdr:from>
    <xdr:to>
      <xdr:col>3</xdr:col>
      <xdr:colOff>647700</xdr:colOff>
      <xdr:row>22</xdr:row>
      <xdr:rowOff>133350</xdr:rowOff>
    </xdr:to>
    <xdr:sp>
      <xdr:nvSpPr>
        <xdr:cNvPr id="23" name="ZoneTexte 11"/>
        <xdr:cNvSpPr txBox="1">
          <a:spLocks noChangeArrowheads="1"/>
        </xdr:cNvSpPr>
      </xdr:nvSpPr>
      <xdr:spPr>
        <a:xfrm>
          <a:off x="6600825" y="7400925"/>
          <a:ext cx="65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28575</xdr:colOff>
      <xdr:row>22</xdr:row>
      <xdr:rowOff>314325</xdr:rowOff>
    </xdr:from>
    <xdr:to>
      <xdr:col>3</xdr:col>
      <xdr:colOff>628650</xdr:colOff>
      <xdr:row>23</xdr:row>
      <xdr:rowOff>142875</xdr:rowOff>
    </xdr:to>
    <xdr:sp>
      <xdr:nvSpPr>
        <xdr:cNvPr id="24" name="ZoneTexte 11"/>
        <xdr:cNvSpPr txBox="1">
          <a:spLocks noChangeArrowheads="1"/>
        </xdr:cNvSpPr>
      </xdr:nvSpPr>
      <xdr:spPr>
        <a:xfrm>
          <a:off x="6638925" y="776287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657225</xdr:colOff>
      <xdr:row>24</xdr:row>
      <xdr:rowOff>133350</xdr:rowOff>
    </xdr:to>
    <xdr:sp>
      <xdr:nvSpPr>
        <xdr:cNvPr id="25" name="ZoneTexte 11"/>
        <xdr:cNvSpPr txBox="1">
          <a:spLocks noChangeArrowheads="1"/>
        </xdr:cNvSpPr>
      </xdr:nvSpPr>
      <xdr:spPr>
        <a:xfrm>
          <a:off x="6610350" y="8134350"/>
          <a:ext cx="657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657225</xdr:colOff>
      <xdr:row>26</xdr:row>
      <xdr:rowOff>133350</xdr:rowOff>
    </xdr:to>
    <xdr:sp>
      <xdr:nvSpPr>
        <xdr:cNvPr id="26" name="ZoneTexte 11"/>
        <xdr:cNvSpPr txBox="1">
          <a:spLocks noChangeArrowheads="1"/>
        </xdr:cNvSpPr>
      </xdr:nvSpPr>
      <xdr:spPr>
        <a:xfrm>
          <a:off x="6619875" y="8791575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9525</xdr:colOff>
      <xdr:row>27</xdr:row>
      <xdr:rowOff>0</xdr:rowOff>
    </xdr:from>
    <xdr:to>
      <xdr:col>5</xdr:col>
      <xdr:colOff>9525</xdr:colOff>
      <xdr:row>27</xdr:row>
      <xdr:rowOff>171450</xdr:rowOff>
    </xdr:to>
    <xdr:sp>
      <xdr:nvSpPr>
        <xdr:cNvPr id="27" name="ZoneTexte 11"/>
        <xdr:cNvSpPr txBox="1">
          <a:spLocks noChangeArrowheads="1"/>
        </xdr:cNvSpPr>
      </xdr:nvSpPr>
      <xdr:spPr>
        <a:xfrm>
          <a:off x="6619875" y="9058275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3</xdr:col>
      <xdr:colOff>28575</xdr:colOff>
      <xdr:row>28</xdr:row>
      <xdr:rowOff>19050</xdr:rowOff>
    </xdr:from>
    <xdr:to>
      <xdr:col>3</xdr:col>
      <xdr:colOff>676275</xdr:colOff>
      <xdr:row>28</xdr:row>
      <xdr:rowOff>152400</xdr:rowOff>
    </xdr:to>
    <xdr:sp>
      <xdr:nvSpPr>
        <xdr:cNvPr id="28" name="ZoneTexte 11"/>
        <xdr:cNvSpPr txBox="1">
          <a:spLocks noChangeArrowheads="1"/>
        </xdr:cNvSpPr>
      </xdr:nvSpPr>
      <xdr:spPr>
        <a:xfrm>
          <a:off x="6638925" y="9429750"/>
          <a:ext cx="647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  <xdr:twoCellAnchor>
    <xdr:from>
      <xdr:col>2</xdr:col>
      <xdr:colOff>1619250</xdr:colOff>
      <xdr:row>28</xdr:row>
      <xdr:rowOff>304800</xdr:rowOff>
    </xdr:from>
    <xdr:to>
      <xdr:col>3</xdr:col>
      <xdr:colOff>647700</xdr:colOff>
      <xdr:row>29</xdr:row>
      <xdr:rowOff>95250</xdr:rowOff>
    </xdr:to>
    <xdr:sp>
      <xdr:nvSpPr>
        <xdr:cNvPr id="29" name="ZoneTexte 11"/>
        <xdr:cNvSpPr txBox="1">
          <a:spLocks noChangeArrowheads="1"/>
        </xdr:cNvSpPr>
      </xdr:nvSpPr>
      <xdr:spPr>
        <a:xfrm>
          <a:off x="6600825" y="9715500"/>
          <a:ext cx="657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inscrire 1 si vrai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34">
      <selection activeCell="D6" sqref="D6"/>
    </sheetView>
  </sheetViews>
  <sheetFormatPr defaultColWidth="11.421875" defaultRowHeight="15"/>
  <cols>
    <col min="1" max="1" width="32.421875" style="0" customWidth="1"/>
    <col min="2" max="2" width="42.28125" style="0" customWidth="1"/>
    <col min="3" max="3" width="24.421875" style="29" customWidth="1"/>
    <col min="4" max="4" width="10.28125" style="1" customWidth="1"/>
    <col min="5" max="5" width="0.13671875" style="1" customWidth="1"/>
    <col min="6" max="6" width="8.140625" style="1" customWidth="1"/>
  </cols>
  <sheetData>
    <row r="1" spans="2:6" ht="22.5" customHeight="1">
      <c r="B1" s="85" t="s">
        <v>73</v>
      </c>
      <c r="C1" s="85"/>
      <c r="D1" s="85"/>
      <c r="E1" s="85"/>
      <c r="F1" s="85"/>
    </row>
    <row r="2" spans="2:6" ht="54.75" customHeight="1">
      <c r="B2" s="60" t="s">
        <v>0</v>
      </c>
      <c r="C2" s="46" t="s">
        <v>45</v>
      </c>
      <c r="D2" s="42" t="s">
        <v>48</v>
      </c>
      <c r="E2" s="45"/>
      <c r="F2" s="47" t="s">
        <v>49</v>
      </c>
    </row>
    <row r="3" spans="1:6" ht="25.5">
      <c r="A3" s="74" t="s">
        <v>1</v>
      </c>
      <c r="B3" s="69" t="s">
        <v>50</v>
      </c>
      <c r="C3" s="64" t="s">
        <v>2</v>
      </c>
      <c r="D3" s="33"/>
      <c r="E3" s="10"/>
      <c r="F3" s="2">
        <f>SUM(D3*7)</f>
        <v>0</v>
      </c>
    </row>
    <row r="4" spans="1:6" ht="15">
      <c r="A4" s="75"/>
      <c r="B4" s="70" t="s">
        <v>3</v>
      </c>
      <c r="C4" s="65" t="s">
        <v>4</v>
      </c>
      <c r="D4" s="34"/>
      <c r="E4" s="11"/>
      <c r="F4" s="3">
        <f>SUM(IF(D4&gt;0,49+(D4*7),0))</f>
        <v>0</v>
      </c>
    </row>
    <row r="5" spans="1:6" ht="38.25">
      <c r="A5" s="76"/>
      <c r="B5" s="71" t="s">
        <v>5</v>
      </c>
      <c r="C5" s="66" t="s">
        <v>6</v>
      </c>
      <c r="D5" s="35"/>
      <c r="E5" s="12">
        <f>SUM(IF(D5&gt;0,77+(D5*7),0))</f>
        <v>0</v>
      </c>
      <c r="F5" s="4">
        <f>IF(E5&gt;98,98,E5)</f>
        <v>0</v>
      </c>
    </row>
    <row r="6" spans="1:6" ht="14.25" customHeight="1">
      <c r="A6" s="77" t="s">
        <v>7</v>
      </c>
      <c r="B6" s="19" t="s">
        <v>8</v>
      </c>
      <c r="C6" s="43" t="s">
        <v>9</v>
      </c>
      <c r="D6" s="36"/>
      <c r="E6" s="31">
        <f>SUM(D6*10)</f>
        <v>0</v>
      </c>
      <c r="F6" s="32">
        <f>SUM(D6*10+INT(D6/4)*25)</f>
        <v>0</v>
      </c>
    </row>
    <row r="7" spans="1:6" ht="29.25" customHeight="1">
      <c r="A7" s="78"/>
      <c r="B7" s="20" t="s">
        <v>10</v>
      </c>
      <c r="C7" s="25" t="s">
        <v>56</v>
      </c>
      <c r="D7" s="37"/>
      <c r="E7" s="14"/>
      <c r="F7" s="7">
        <f>D7*10</f>
        <v>0</v>
      </c>
    </row>
    <row r="8" spans="1:6" ht="47.25" customHeight="1">
      <c r="A8" s="79" t="s">
        <v>63</v>
      </c>
      <c r="B8" s="72" t="s">
        <v>62</v>
      </c>
      <c r="C8" s="52" t="s">
        <v>12</v>
      </c>
      <c r="D8" s="53"/>
      <c r="E8" s="54"/>
      <c r="F8" s="55">
        <f>D8*100</f>
        <v>0</v>
      </c>
    </row>
    <row r="9" spans="1:6" ht="24" customHeight="1">
      <c r="A9" s="80"/>
      <c r="B9" s="62" t="s">
        <v>58</v>
      </c>
      <c r="C9" s="27" t="s">
        <v>59</v>
      </c>
      <c r="D9" s="38"/>
      <c r="E9" s="15"/>
      <c r="F9" s="8">
        <f>D9*115</f>
        <v>0</v>
      </c>
    </row>
    <row r="10" spans="1:6" ht="24" customHeight="1">
      <c r="A10" s="80"/>
      <c r="B10" s="73" t="s">
        <v>60</v>
      </c>
      <c r="C10" s="56" t="s">
        <v>61</v>
      </c>
      <c r="D10" s="57"/>
      <c r="E10" s="58"/>
      <c r="F10" s="59">
        <f>D10*130</f>
        <v>0</v>
      </c>
    </row>
    <row r="11" spans="1:6" ht="29.25" customHeight="1">
      <c r="A11" s="80"/>
      <c r="B11" s="19" t="s">
        <v>11</v>
      </c>
      <c r="C11" s="24" t="s">
        <v>13</v>
      </c>
      <c r="D11" s="39"/>
      <c r="E11" s="13"/>
      <c r="F11" s="5">
        <f>IF(D11=1,50,0)</f>
        <v>0</v>
      </c>
    </row>
    <row r="12" spans="1:6" ht="24" customHeight="1">
      <c r="A12" s="80"/>
      <c r="B12" s="17" t="s">
        <v>14</v>
      </c>
      <c r="C12" s="26" t="s">
        <v>15</v>
      </c>
      <c r="D12" s="34"/>
      <c r="E12" s="11"/>
      <c r="F12" s="3">
        <f>SUM(D12*0.1)</f>
        <v>0</v>
      </c>
    </row>
    <row r="13" spans="1:6" ht="24" customHeight="1">
      <c r="A13" s="81"/>
      <c r="B13" s="18" t="s">
        <v>16</v>
      </c>
      <c r="C13" s="23" t="s">
        <v>23</v>
      </c>
      <c r="D13" s="35"/>
      <c r="E13" s="12"/>
      <c r="F13" s="4">
        <f>SUM(D13*1000)</f>
        <v>0</v>
      </c>
    </row>
    <row r="14" spans="1:6" ht="24" customHeight="1">
      <c r="A14" s="79" t="s">
        <v>64</v>
      </c>
      <c r="B14" s="16" t="s">
        <v>17</v>
      </c>
      <c r="C14" s="21" t="s">
        <v>18</v>
      </c>
      <c r="D14" s="33"/>
      <c r="E14" s="10">
        <f>SUM(D14*50)</f>
        <v>0</v>
      </c>
      <c r="F14" s="2">
        <f>IF(D14*50&gt;200,200,D14*50)</f>
        <v>0</v>
      </c>
    </row>
    <row r="15" spans="1:6" ht="19.5" customHeight="1">
      <c r="A15" s="80"/>
      <c r="B15" s="17" t="s">
        <v>19</v>
      </c>
      <c r="C15" s="44" t="s">
        <v>47</v>
      </c>
      <c r="D15" s="34"/>
      <c r="E15" s="11"/>
      <c r="F15" s="3">
        <f>SUM(D15*1000)</f>
        <v>0</v>
      </c>
    </row>
    <row r="16" spans="1:6" ht="27.75" customHeight="1">
      <c r="A16" s="80"/>
      <c r="B16" s="17"/>
      <c r="C16" s="44" t="s">
        <v>57</v>
      </c>
      <c r="D16" s="34"/>
      <c r="E16" s="11"/>
      <c r="F16" s="3">
        <f>SUM(D16*100)</f>
        <v>0</v>
      </c>
    </row>
    <row r="17" spans="1:6" ht="24" customHeight="1">
      <c r="A17" s="80"/>
      <c r="B17" s="17" t="s">
        <v>20</v>
      </c>
      <c r="C17" s="22" t="s">
        <v>21</v>
      </c>
      <c r="D17" s="34"/>
      <c r="E17" s="11"/>
      <c r="F17" s="3">
        <f>IF(D17&gt;4,100,0)</f>
        <v>0</v>
      </c>
    </row>
    <row r="18" spans="1:6" ht="25.5">
      <c r="A18" s="81"/>
      <c r="B18" s="50" t="s">
        <v>22</v>
      </c>
      <c r="C18" s="23" t="s">
        <v>23</v>
      </c>
      <c r="D18" s="35"/>
      <c r="E18" s="12"/>
      <c r="F18" s="4">
        <f>SUM(D18*1000)</f>
        <v>0</v>
      </c>
    </row>
    <row r="19" spans="1:6" ht="25.5">
      <c r="A19" s="67" t="s">
        <v>24</v>
      </c>
      <c r="B19" s="68" t="s">
        <v>25</v>
      </c>
      <c r="C19" s="28" t="s">
        <v>26</v>
      </c>
      <c r="D19" s="40"/>
      <c r="E19" s="9">
        <f>SUM(D19*20)</f>
        <v>0</v>
      </c>
      <c r="F19" s="6">
        <f>IF(D19&gt;1,E19,0)</f>
        <v>0</v>
      </c>
    </row>
    <row r="20" spans="1:6" ht="25.5" customHeight="1">
      <c r="A20" s="79" t="s">
        <v>65</v>
      </c>
      <c r="B20" s="89" t="s">
        <v>66</v>
      </c>
      <c r="C20" s="89"/>
      <c r="D20" s="89"/>
      <c r="E20" s="89"/>
      <c r="F20" s="90"/>
    </row>
    <row r="21" spans="1:6" ht="15">
      <c r="A21" s="80"/>
      <c r="B21" s="91"/>
      <c r="C21" s="91"/>
      <c r="D21" s="91"/>
      <c r="E21" s="91"/>
      <c r="F21" s="92"/>
    </row>
    <row r="22" spans="1:6" ht="27.75" customHeight="1">
      <c r="A22" s="80"/>
      <c r="B22" s="17" t="s">
        <v>28</v>
      </c>
      <c r="C22" s="22" t="s">
        <v>29</v>
      </c>
      <c r="D22" s="33"/>
      <c r="E22" s="10"/>
      <c r="F22" s="2">
        <f>SUM(D22*60)</f>
        <v>0</v>
      </c>
    </row>
    <row r="23" spans="1:6" ht="26.25" customHeight="1">
      <c r="A23" s="80"/>
      <c r="B23" s="17" t="s">
        <v>68</v>
      </c>
      <c r="C23" s="22" t="s">
        <v>71</v>
      </c>
      <c r="D23" s="35"/>
      <c r="E23" s="12"/>
      <c r="F23" s="4">
        <f>SUM(D23*320)</f>
        <v>0</v>
      </c>
    </row>
    <row r="24" spans="1:6" ht="27.75" customHeight="1">
      <c r="A24" s="80"/>
      <c r="B24" s="17" t="s">
        <v>30</v>
      </c>
      <c r="C24" s="22" t="s">
        <v>31</v>
      </c>
      <c r="D24" s="39"/>
      <c r="E24" s="13"/>
      <c r="F24" s="5">
        <f>SUM(D24*350)</f>
        <v>0</v>
      </c>
    </row>
    <row r="25" spans="1:6" ht="26.25" customHeight="1">
      <c r="A25" s="80"/>
      <c r="B25" s="17" t="s">
        <v>69</v>
      </c>
      <c r="C25" s="22" t="s">
        <v>70</v>
      </c>
      <c r="D25" s="34"/>
      <c r="E25" s="11"/>
      <c r="F25" s="3">
        <f>SUM(D25)*400</f>
        <v>0</v>
      </c>
    </row>
    <row r="26" spans="1:6" ht="25.5" customHeight="1">
      <c r="A26" s="80"/>
      <c r="B26" s="63" t="s">
        <v>67</v>
      </c>
      <c r="C26" s="22"/>
      <c r="D26" s="34"/>
      <c r="E26" s="11"/>
      <c r="F26" s="3">
        <f>IF(D26=5,300,0)</f>
        <v>0</v>
      </c>
    </row>
    <row r="27" spans="1:6" ht="21" customHeight="1">
      <c r="A27" s="80"/>
      <c r="B27" s="17" t="s">
        <v>28</v>
      </c>
      <c r="C27" s="22" t="s">
        <v>29</v>
      </c>
      <c r="D27" s="34"/>
      <c r="E27" s="11"/>
      <c r="F27" s="3">
        <f>SUM(D27*60)</f>
        <v>0</v>
      </c>
    </row>
    <row r="28" spans="1:6" ht="27.75" customHeight="1">
      <c r="A28" s="80"/>
      <c r="B28" s="17" t="s">
        <v>68</v>
      </c>
      <c r="C28" s="61" t="s">
        <v>27</v>
      </c>
      <c r="D28" s="34"/>
      <c r="E28" s="11"/>
      <c r="F28" s="3">
        <f>SUM(D28*300)</f>
        <v>0</v>
      </c>
    </row>
    <row r="29" spans="1:6" ht="27" customHeight="1">
      <c r="A29" s="80"/>
      <c r="B29" s="17" t="s">
        <v>30</v>
      </c>
      <c r="C29" s="22" t="s">
        <v>31</v>
      </c>
      <c r="D29" s="37"/>
      <c r="E29" s="14"/>
      <c r="F29" s="7">
        <f>SUM(D29*350)</f>
        <v>0</v>
      </c>
    </row>
    <row r="30" spans="1:6" ht="27" customHeight="1">
      <c r="A30" s="81"/>
      <c r="B30" s="18" t="s">
        <v>69</v>
      </c>
      <c r="C30" s="23" t="s">
        <v>70</v>
      </c>
      <c r="D30" s="57"/>
      <c r="E30" s="58"/>
      <c r="F30" s="59">
        <f>SUM(D30*400)</f>
        <v>0</v>
      </c>
    </row>
    <row r="31" spans="1:6" ht="27" customHeight="1">
      <c r="A31" s="82" t="s">
        <v>33</v>
      </c>
      <c r="B31" s="19" t="s">
        <v>34</v>
      </c>
      <c r="C31" s="24" t="s">
        <v>35</v>
      </c>
      <c r="D31" s="39"/>
      <c r="E31" s="13"/>
      <c r="F31" s="5">
        <f>SUM(D31*600)</f>
        <v>0</v>
      </c>
    </row>
    <row r="32" spans="1:6" ht="22.5" customHeight="1">
      <c r="A32" s="83"/>
      <c r="B32" s="17" t="s">
        <v>36</v>
      </c>
      <c r="C32" s="22" t="s">
        <v>37</v>
      </c>
      <c r="D32" s="34"/>
      <c r="E32" s="11"/>
      <c r="F32" s="3">
        <f>SUM(D32*800)</f>
        <v>0</v>
      </c>
    </row>
    <row r="33" spans="1:6" ht="21.75" customHeight="1">
      <c r="A33" s="83"/>
      <c r="B33" s="17" t="s">
        <v>38</v>
      </c>
      <c r="C33" s="22" t="s">
        <v>32</v>
      </c>
      <c r="D33" s="34"/>
      <c r="E33" s="11"/>
      <c r="F33" s="3">
        <f>SUM(D33*1000)</f>
        <v>0</v>
      </c>
    </row>
    <row r="34" spans="1:6" ht="38.25" customHeight="1">
      <c r="A34" s="84"/>
      <c r="B34" s="20" t="s">
        <v>39</v>
      </c>
      <c r="C34" s="25" t="s">
        <v>37</v>
      </c>
      <c r="D34" s="37"/>
      <c r="E34" s="14"/>
      <c r="F34" s="7">
        <f>SUM(D34*1000)</f>
        <v>0</v>
      </c>
    </row>
    <row r="35" spans="1:6" ht="39" customHeight="1">
      <c r="A35" s="88" t="s">
        <v>72</v>
      </c>
      <c r="B35" s="86" t="s">
        <v>51</v>
      </c>
      <c r="C35" s="49" t="s">
        <v>55</v>
      </c>
      <c r="D35" s="33"/>
      <c r="E35" s="10"/>
      <c r="F35" s="2">
        <f>SUM(D35*150.2)</f>
        <v>0</v>
      </c>
    </row>
    <row r="36" spans="1:6" ht="72.75" customHeight="1">
      <c r="A36" s="88"/>
      <c r="B36" s="87"/>
      <c r="C36" s="51" t="s">
        <v>54</v>
      </c>
      <c r="D36" s="39"/>
      <c r="E36" s="13"/>
      <c r="F36" s="3">
        <f>SUM(D36*200)</f>
        <v>0</v>
      </c>
    </row>
    <row r="37" spans="1:6" ht="24" customHeight="1">
      <c r="A37" s="88"/>
      <c r="B37" s="17" t="s">
        <v>52</v>
      </c>
      <c r="C37" s="22" t="s">
        <v>40</v>
      </c>
      <c r="D37" s="34"/>
      <c r="E37" s="11"/>
      <c r="F37" s="3">
        <f>SUM(D37*100)</f>
        <v>0</v>
      </c>
    </row>
    <row r="38" spans="1:6" ht="24" customHeight="1">
      <c r="A38" s="88"/>
      <c r="B38" s="17" t="s">
        <v>53</v>
      </c>
      <c r="C38" s="22" t="s">
        <v>43</v>
      </c>
      <c r="D38" s="34"/>
      <c r="E38" s="11"/>
      <c r="F38" s="3">
        <f>SUM(D38*100)</f>
        <v>0</v>
      </c>
    </row>
    <row r="39" spans="1:6" ht="22.5" customHeight="1">
      <c r="A39" s="88"/>
      <c r="B39" s="41" t="s">
        <v>44</v>
      </c>
      <c r="C39" s="22"/>
      <c r="D39" s="34"/>
      <c r="E39" s="11"/>
      <c r="F39" s="3">
        <f>SUM(D39)</f>
        <v>0</v>
      </c>
    </row>
    <row r="40" spans="1:6" ht="23.25" customHeight="1">
      <c r="A40" s="88"/>
      <c r="B40" s="18" t="s">
        <v>41</v>
      </c>
      <c r="C40" s="23" t="s">
        <v>42</v>
      </c>
      <c r="D40" s="35"/>
      <c r="E40" s="12"/>
      <c r="F40" s="4">
        <f>SUM(D40*150)</f>
        <v>0</v>
      </c>
    </row>
    <row r="41" spans="4:6" ht="15">
      <c r="D41" s="30" t="s">
        <v>46</v>
      </c>
      <c r="F41" s="48">
        <f>SUM(F3:F40)</f>
        <v>0</v>
      </c>
    </row>
  </sheetData>
  <sheetProtection password="BD93" sheet="1" selectLockedCells="1"/>
  <mergeCells count="10">
    <mergeCell ref="B1:F1"/>
    <mergeCell ref="B35:B36"/>
    <mergeCell ref="A35:A40"/>
    <mergeCell ref="B20:F21"/>
    <mergeCell ref="A3:A5"/>
    <mergeCell ref="A6:A7"/>
    <mergeCell ref="A8:A13"/>
    <mergeCell ref="A14:A18"/>
    <mergeCell ref="A20:A30"/>
    <mergeCell ref="A31:A34"/>
  </mergeCells>
  <printOptions/>
  <pageMargins left="0" right="0" top="0" bottom="0" header="0" footer="0"/>
  <pageSetup horizontalDpi="600" verticalDpi="600" orientation="portrait" paperSize="9" r:id="rId4"/>
  <drawing r:id="rId3"/>
  <legacyDrawing r:id="rId2"/>
  <oleObjects>
    <oleObject progId="Word.Document.12" shapeId="168330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 Unsa Académie</dc:creator>
  <cp:keywords/>
  <dc:description/>
  <cp:lastModifiedBy>Nadou</cp:lastModifiedBy>
  <cp:lastPrinted>2014-11-13T15:12:16Z</cp:lastPrinted>
  <dcterms:created xsi:type="dcterms:W3CDTF">2012-11-13T09:23:07Z</dcterms:created>
  <dcterms:modified xsi:type="dcterms:W3CDTF">2014-12-06T16:41:46Z</dcterms:modified>
  <cp:category/>
  <cp:version/>
  <cp:contentType/>
  <cp:contentStatus/>
</cp:coreProperties>
</file>